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faktura vat - verum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'faktura vat - verum'!$A$1:$K$77</definedName>
    <definedName name="slownie" localSheetId="1">'Excelblog.pl - Kwoty słownie'!$B$8</definedName>
    <definedName name="slownie">#REF!</definedName>
  </definedNames>
  <calcPr fullCalcOnLoad="1" fullPrecision="0"/>
</workbook>
</file>

<file path=xl/sharedStrings.xml><?xml version="1.0" encoding="utf-8"?>
<sst xmlns="http://schemas.openxmlformats.org/spreadsheetml/2006/main" count="134" uniqueCount="60">
  <si>
    <t>LP</t>
  </si>
  <si>
    <t>NAZWA</t>
  </si>
  <si>
    <t>j.m.</t>
  </si>
  <si>
    <t>PKWiU</t>
  </si>
  <si>
    <t>Ilość</t>
  </si>
  <si>
    <t>szt.</t>
  </si>
  <si>
    <t>m</t>
  </si>
  <si>
    <t>m2</t>
  </si>
  <si>
    <t>l</t>
  </si>
  <si>
    <t>zw</t>
  </si>
  <si>
    <t>ue</t>
  </si>
  <si>
    <t>npo</t>
  </si>
  <si>
    <t>j.m</t>
  </si>
  <si>
    <t>stawki vat</t>
  </si>
  <si>
    <t>Razem do zapłaty:</t>
  </si>
  <si>
    <t>słownie:</t>
  </si>
  <si>
    <t>Pozostało do zapłaty:</t>
  </si>
  <si>
    <t>W termnie</t>
  </si>
  <si>
    <t>Miejsce wystawienia:</t>
  </si>
  <si>
    <t>Data wystawienia:</t>
  </si>
  <si>
    <t>Data sprzedaży:</t>
  </si>
  <si>
    <t>Sprzedawca:</t>
  </si>
  <si>
    <t>Nabywca</t>
  </si>
  <si>
    <t>ul.</t>
  </si>
  <si>
    <t>kod poczt.</t>
  </si>
  <si>
    <t>NIP:</t>
  </si>
  <si>
    <t>KOPIA</t>
  </si>
  <si>
    <t>ORYGINAŁ</t>
  </si>
  <si>
    <t>Wystawił(a)</t>
  </si>
  <si>
    <t>Odebrał(a)</t>
  </si>
  <si>
    <t>Podpis osoby uprawnionej do wystawienia faktury VAT</t>
  </si>
  <si>
    <t>Podpis osoby uprawnionej do odbioru faktury VAT</t>
  </si>
  <si>
    <t>Kwota zapłacona gotówką: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</si>
  <si>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</si>
  <si>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</si>
  <si>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</si>
  <si>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</si>
  <si>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</si>
  <si>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</si>
  <si>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</si>
  <si>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</si>
  <si>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</si>
  <si>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</si>
  <si>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</si>
  <si>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</si>
  <si>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</si>
  <si>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</si>
  <si>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RACHUNEK</t>
  </si>
  <si>
    <t>Razem:</t>
  </si>
  <si>
    <t>Nazwa banku:</t>
  </si>
  <si>
    <t>nr konta:</t>
  </si>
  <si>
    <t>POZYCJE</t>
  </si>
  <si>
    <t>NIP</t>
  </si>
  <si>
    <t xml:space="preserve">WAGI </t>
  </si>
  <si>
    <t>1 - D</t>
  </si>
  <si>
    <t>0 - Z</t>
  </si>
  <si>
    <t>SPRZEDAWCA</t>
  </si>
  <si>
    <t>NABYWCA</t>
  </si>
  <si>
    <t>Cena</t>
  </si>
  <si>
    <t>Wartość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</si>
</sst>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\ h:mm;@"/>
    <numFmt numFmtId="166" formatCode="h"/>
    <numFmt numFmtId="167" formatCode="dd"/>
    <numFmt numFmtId="168" formatCode="yyyy/mm/dd;@"/>
    <numFmt numFmtId="169" formatCode="\ h:mm;@"/>
    <numFmt numFmtId="170" formatCode="\ h"/>
    <numFmt numFmtId="171" formatCode="hh"/>
    <numFmt numFmtId="172" formatCode="\ h:mm"/>
    <numFmt numFmtId="173" formatCode="h:mm"/>
    <numFmt numFmtId="174" formatCode="#&quot; &quot;??/16"/>
    <numFmt numFmtId="175" formatCode="#\ ##0.00"/>
    <numFmt numFmtId="176" formatCode="#,##0.00\ _z_ł"/>
    <numFmt numFmtId="177" formatCode="#,##0.00\ &quot;zł&quot;"/>
    <numFmt numFmtId="178" formatCode="d/m/yyyy;@"/>
    <numFmt numFmtId="179" formatCode="0.00000000"/>
    <numFmt numFmtId="180" formatCode="0.000"/>
    <numFmt numFmtId="181" formatCode="0.0000000000"/>
    <numFmt numFmtId="182" formatCode="0.000000000000000000000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0.0000"/>
    <numFmt numFmtId="188" formatCode="[h]:mm"/>
    <numFmt numFmtId="189" formatCode="000\-000\-00\-0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u val="single"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indexed="39"/>
      </bottom>
    </border>
    <border>
      <left style="thin"/>
      <right style="thin"/>
      <top style="dotted">
        <color indexed="39"/>
      </top>
      <bottom style="dotted">
        <color indexed="39"/>
      </bottom>
    </border>
    <border>
      <left style="thin">
        <color indexed="8"/>
      </left>
      <right style="thin">
        <color indexed="8"/>
      </right>
      <top style="dotted">
        <color indexed="39"/>
      </top>
      <bottom style="dotted">
        <color indexed="39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>
        <color indexed="39"/>
      </top>
      <bottom style="dotted">
        <color indexed="39"/>
      </bottom>
    </border>
    <border>
      <left>
        <color indexed="63"/>
      </left>
      <right style="thin"/>
      <top style="dotted">
        <color indexed="39"/>
      </top>
      <bottom style="dotted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 style="thin"/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otted">
        <color indexed="39"/>
      </top>
      <bottom>
        <color indexed="63"/>
      </bottom>
    </border>
    <border>
      <left style="thin"/>
      <right>
        <color indexed="63"/>
      </right>
      <top style="dotted">
        <color indexed="39"/>
      </top>
      <bottom style="dotted">
        <color indexed="39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0" fillId="2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3" xfId="0" applyNumberFormat="1" applyBorder="1" applyAlignment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2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0" fillId="25" borderId="16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22" fillId="23" borderId="0" xfId="0" applyNumberFormat="1" applyFont="1" applyFill="1" applyAlignment="1" applyProtection="1">
      <alignment horizontal="center"/>
      <protection/>
    </xf>
    <xf numFmtId="0" fontId="22" fillId="23" borderId="0" xfId="0" applyFont="1" applyFill="1" applyBorder="1" applyAlignment="1" applyProtection="1">
      <alignment horizontal="center"/>
      <protection/>
    </xf>
    <xf numFmtId="174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0" fillId="25" borderId="24" xfId="0" applyFill="1" applyBorder="1" applyAlignment="1" applyProtection="1">
      <alignment/>
      <protection locked="0"/>
    </xf>
    <xf numFmtId="0" fontId="0" fillId="25" borderId="25" xfId="0" applyFill="1" applyBorder="1" applyAlignment="1" applyProtection="1">
      <alignment/>
      <protection locked="0"/>
    </xf>
    <xf numFmtId="0" fontId="0" fillId="25" borderId="26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3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22" fillId="23" borderId="0" xfId="0" applyNumberFormat="1" applyFon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74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1" fillId="23" borderId="0" xfId="0" applyFont="1" applyFill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23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20" borderId="0" xfId="0" applyNumberFormat="1" applyFill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26" borderId="23" xfId="0" applyFont="1" applyFill="1" applyBorder="1" applyAlignment="1" applyProtection="1">
      <alignment horizontal="center"/>
      <protection locked="0"/>
    </xf>
    <xf numFmtId="0" fontId="2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26" fillId="0" borderId="2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8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26" borderId="17" xfId="0" applyFill="1" applyBorder="1" applyAlignment="1" applyProtection="1">
      <alignment/>
      <protection locked="0"/>
    </xf>
    <xf numFmtId="0" fontId="0" fillId="26" borderId="17" xfId="0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/>
      <protection locked="0"/>
    </xf>
    <xf numFmtId="0" fontId="0" fillId="26" borderId="18" xfId="0" applyFill="1" applyBorder="1" applyAlignment="1" applyProtection="1">
      <alignment/>
      <protection locked="0"/>
    </xf>
    <xf numFmtId="0" fontId="0" fillId="26" borderId="18" xfId="0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/>
      <protection locked="0"/>
    </xf>
    <xf numFmtId="0" fontId="0" fillId="26" borderId="19" xfId="0" applyFill="1" applyBorder="1" applyAlignment="1" applyProtection="1">
      <alignment/>
      <protection locked="0"/>
    </xf>
    <xf numFmtId="0" fontId="0" fillId="26" borderId="19" xfId="0" applyFill="1" applyBorder="1" applyAlignment="1" applyProtection="1">
      <alignment horizontal="center"/>
      <protection locked="0"/>
    </xf>
    <xf numFmtId="4" fontId="0" fillId="26" borderId="19" xfId="0" applyNumberFormat="1" applyFill="1" applyBorder="1" applyAlignment="1" applyProtection="1">
      <alignment/>
      <protection locked="0"/>
    </xf>
    <xf numFmtId="4" fontId="0" fillId="26" borderId="23" xfId="0" applyNumberFormat="1" applyFill="1" applyBorder="1" applyAlignment="1" applyProtection="1">
      <alignment/>
      <protection locked="0"/>
    </xf>
    <xf numFmtId="0" fontId="0" fillId="26" borderId="35" xfId="0" applyFill="1" applyBorder="1" applyAlignment="1" applyProtection="1">
      <alignment horizontal="center"/>
      <protection locked="0"/>
    </xf>
    <xf numFmtId="0" fontId="0" fillId="26" borderId="36" xfId="0" applyFill="1" applyBorder="1" applyAlignment="1" applyProtection="1">
      <alignment horizontal="center"/>
      <protection locked="0"/>
    </xf>
    <xf numFmtId="0" fontId="0" fillId="26" borderId="18" xfId="0" applyFill="1" applyBorder="1" applyAlignment="1" applyProtection="1">
      <alignment horizontal="center"/>
      <protection locked="0"/>
    </xf>
    <xf numFmtId="0" fontId="0" fillId="20" borderId="37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6" borderId="39" xfId="0" applyFill="1" applyBorder="1" applyAlignment="1" applyProtection="1">
      <alignment horizontal="center"/>
      <protection locked="0"/>
    </xf>
    <xf numFmtId="0" fontId="0" fillId="26" borderId="23" xfId="0" applyFill="1" applyBorder="1" applyAlignment="1" applyProtection="1">
      <alignment horizontal="center"/>
      <protection locked="0"/>
    </xf>
    <xf numFmtId="0" fontId="0" fillId="26" borderId="40" xfId="0" applyFill="1" applyBorder="1" applyAlignment="1" applyProtection="1">
      <alignment horizontal="center"/>
      <protection locked="0"/>
    </xf>
    <xf numFmtId="0" fontId="0" fillId="20" borderId="41" xfId="0" applyFill="1" applyBorder="1" applyAlignment="1">
      <alignment horizontal="center"/>
    </xf>
    <xf numFmtId="0" fontId="0" fillId="26" borderId="4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6" borderId="23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6" borderId="17" xfId="0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6" borderId="19" xfId="0" applyFill="1" applyBorder="1" applyAlignment="1" applyProtection="1">
      <alignment horizontal="center"/>
      <protection locked="0"/>
    </xf>
    <xf numFmtId="0" fontId="0" fillId="20" borderId="0" xfId="0" applyFill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2" fillId="0" borderId="4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189" fontId="0" fillId="26" borderId="35" xfId="0" applyNumberFormat="1" applyFill="1" applyBorder="1" applyAlignment="1" applyProtection="1">
      <alignment horizontal="center"/>
      <protection locked="0"/>
    </xf>
    <xf numFmtId="189" fontId="0" fillId="26" borderId="36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showGridLines="0" tabSelected="1" zoomScaleSheetLayoutView="100" workbookViewId="0" topLeftCell="A45">
      <selection activeCell="F77" sqref="F77:J77"/>
    </sheetView>
  </sheetViews>
  <sheetFormatPr defaultColWidth="9.140625" defaultRowHeight="12.75" zeroHeight="1"/>
  <cols>
    <col min="1" max="1" width="12.8515625" style="0" customWidth="1"/>
    <col min="2" max="2" width="29.57421875" style="0" customWidth="1"/>
    <col min="3" max="3" width="10.140625" style="0" bestFit="1" customWidth="1"/>
    <col min="5" max="5" width="6.00390625" style="0" customWidth="1"/>
    <col min="6" max="6" width="12.7109375" style="0" bestFit="1" customWidth="1"/>
    <col min="7" max="7" width="11.7109375" style="0" customWidth="1"/>
    <col min="8" max="8" width="12.7109375" style="0" bestFit="1" customWidth="1"/>
    <col min="9" max="9" width="10.00390625" style="0" bestFit="1" customWidth="1"/>
    <col min="10" max="10" width="11.28125" style="0" customWidth="1"/>
    <col min="11" max="11" width="7.421875" style="0" customWidth="1"/>
    <col min="12" max="18" width="9.140625" style="0" hidden="1" customWidth="1"/>
    <col min="19" max="19" width="12.7109375" style="0" hidden="1" customWidth="1"/>
    <col min="20" max="16384" width="9.140625" style="0" hidden="1" customWidth="1"/>
  </cols>
  <sheetData>
    <row r="1" spans="1:37" ht="15.75">
      <c r="A1" s="8"/>
      <c r="B1" s="8"/>
      <c r="C1" s="8"/>
      <c r="D1" s="8"/>
      <c r="E1" s="19"/>
      <c r="F1" s="8"/>
      <c r="I1" s="112" t="s">
        <v>18</v>
      </c>
      <c r="J1" s="112"/>
      <c r="Q1" s="124"/>
      <c r="R1" s="12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6"/>
    </row>
    <row r="2" spans="1:37" ht="15">
      <c r="A2" s="16"/>
      <c r="B2" s="16"/>
      <c r="C2" s="16"/>
      <c r="D2" s="16"/>
      <c r="E2" s="18"/>
      <c r="F2" s="8"/>
      <c r="I2" s="108"/>
      <c r="J2" s="108"/>
      <c r="Q2" s="125"/>
      <c r="R2" s="128"/>
      <c r="S2" s="11"/>
      <c r="T2" s="11"/>
      <c r="U2" s="114" t="s">
        <v>51</v>
      </c>
      <c r="V2" s="114"/>
      <c r="W2" s="114"/>
      <c r="X2" s="114"/>
      <c r="Y2" s="114"/>
      <c r="Z2" s="114"/>
      <c r="AA2" s="114"/>
      <c r="AB2" s="114"/>
      <c r="AC2" s="114"/>
      <c r="AD2" s="8"/>
      <c r="AE2" s="11"/>
      <c r="AF2" s="11"/>
      <c r="AG2" s="11"/>
      <c r="AH2" s="11"/>
      <c r="AI2" s="11"/>
      <c r="AJ2" s="11"/>
      <c r="AK2" s="78" t="s">
        <v>52</v>
      </c>
    </row>
    <row r="3" spans="1:37" ht="15">
      <c r="A3" s="8"/>
      <c r="B3" s="8"/>
      <c r="C3" s="8"/>
      <c r="D3" s="8"/>
      <c r="E3" s="18"/>
      <c r="F3" s="8"/>
      <c r="I3" s="112" t="s">
        <v>20</v>
      </c>
      <c r="J3" s="112"/>
      <c r="Q3" s="125"/>
      <c r="R3" s="128"/>
      <c r="S3" s="8"/>
      <c r="T3" s="11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/>
      <c r="AE3" s="11"/>
      <c r="AF3" s="11"/>
      <c r="AG3" s="11"/>
      <c r="AH3" s="11"/>
      <c r="AI3" s="79"/>
      <c r="AJ3" s="79"/>
      <c r="AK3" s="78"/>
    </row>
    <row r="4" spans="1:37" ht="15">
      <c r="A4" s="16"/>
      <c r="B4" s="16"/>
      <c r="C4" s="16"/>
      <c r="D4" s="16"/>
      <c r="E4" s="18"/>
      <c r="F4" s="8"/>
      <c r="I4" s="113"/>
      <c r="J4" s="113"/>
      <c r="Q4" s="125"/>
      <c r="R4" s="128"/>
      <c r="S4" s="8" t="s">
        <v>53</v>
      </c>
      <c r="T4" s="11"/>
      <c r="U4" s="80">
        <v>6</v>
      </c>
      <c r="V4" s="80">
        <v>5</v>
      </c>
      <c r="W4" s="80">
        <v>7</v>
      </c>
      <c r="X4" s="80">
        <v>2</v>
      </c>
      <c r="Y4" s="80">
        <v>3</v>
      </c>
      <c r="Z4" s="80">
        <v>4</v>
      </c>
      <c r="AA4" s="80">
        <v>5</v>
      </c>
      <c r="AB4" s="80">
        <v>6</v>
      </c>
      <c r="AC4" s="80">
        <v>7</v>
      </c>
      <c r="AD4" s="80"/>
      <c r="AE4" s="11"/>
      <c r="AF4" s="11"/>
      <c r="AG4" s="11"/>
      <c r="AH4" s="11"/>
      <c r="AI4" s="79"/>
      <c r="AJ4" s="79"/>
      <c r="AK4" s="78" t="s">
        <v>54</v>
      </c>
    </row>
    <row r="5" spans="1:37" ht="15.75" thickBot="1">
      <c r="A5" s="8"/>
      <c r="B5" s="8"/>
      <c r="C5" s="8"/>
      <c r="D5" s="8"/>
      <c r="E5" s="18"/>
      <c r="F5" s="8"/>
      <c r="I5" s="112" t="s">
        <v>19</v>
      </c>
      <c r="J5" s="112"/>
      <c r="Q5" s="126"/>
      <c r="R5" s="128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0">
        <v>1</v>
      </c>
      <c r="AF5" s="80">
        <v>2</v>
      </c>
      <c r="AG5" s="80">
        <v>3</v>
      </c>
      <c r="AH5" s="81">
        <v>4</v>
      </c>
      <c r="AI5" s="81">
        <v>5</v>
      </c>
      <c r="AJ5" s="81">
        <v>6</v>
      </c>
      <c r="AK5" s="82" t="s">
        <v>55</v>
      </c>
    </row>
    <row r="6" spans="1:37" ht="15.75" thickBot="1">
      <c r="A6" s="16"/>
      <c r="B6" s="16"/>
      <c r="C6" s="16"/>
      <c r="D6" s="16"/>
      <c r="E6" s="18"/>
      <c r="F6" s="8"/>
      <c r="I6" s="113"/>
      <c r="J6" s="113"/>
      <c r="Q6" s="83" t="s">
        <v>56</v>
      </c>
      <c r="R6" s="84"/>
      <c r="S6" s="85">
        <f>B27</f>
        <v>0</v>
      </c>
      <c r="T6" s="86"/>
      <c r="U6" s="87" t="str">
        <f>MID(S6,1,1)</f>
        <v>0</v>
      </c>
      <c r="V6" s="87">
        <f>MID(S6,2,1)</f>
      </c>
      <c r="W6" s="87">
        <f>MID(S6,3,1)</f>
      </c>
      <c r="X6" s="87">
        <f>MID(S6,4,1)</f>
      </c>
      <c r="Y6" s="87">
        <f>MID(S6,5,1)</f>
      </c>
      <c r="Z6" s="87">
        <f>MID(S6,6,1)</f>
      </c>
      <c r="AA6" s="87">
        <f>MID(S6,7,1)</f>
      </c>
      <c r="AB6" s="87">
        <f>MID(S6,8,1)</f>
      </c>
      <c r="AC6" s="87">
        <f>MID(S6,9,1)</f>
      </c>
      <c r="AD6" s="87"/>
      <c r="AE6" s="88">
        <f>IF(S6=0,0,$U$4*U6+$V$4*V6+$W$4*W6+$X$4*X6+$Y$4*Y6+$Z$4*Z6+$AA$4*AA6+$AB$4*AB6+$AC$4*AC6)</f>
        <v>0</v>
      </c>
      <c r="AF6" s="89">
        <f>AE6/11</f>
        <v>0</v>
      </c>
      <c r="AG6" s="88">
        <f>AE6-((AF6)*11)</f>
        <v>0</v>
      </c>
      <c r="AH6" s="88">
        <f>IF(AG6&lt;0,AG6+11,AG6)</f>
        <v>0</v>
      </c>
      <c r="AI6" s="88">
        <f>MID(S6,10,1)</f>
      </c>
      <c r="AJ6" s="88">
        <f>IF(S6=0,1,AI6-AH6)</f>
        <v>1</v>
      </c>
      <c r="AK6" s="90">
        <f>IF(AJ6=0,1,0)</f>
        <v>0</v>
      </c>
    </row>
    <row r="7" spans="1:37" ht="15">
      <c r="A7" s="8"/>
      <c r="B7" s="8"/>
      <c r="C7" s="8"/>
      <c r="D7" s="8"/>
      <c r="E7" s="18"/>
      <c r="F7" s="8"/>
      <c r="I7" s="6"/>
      <c r="J7" s="6"/>
      <c r="Q7" t="s">
        <v>57</v>
      </c>
      <c r="S7" s="85">
        <f>G27</f>
        <v>0</v>
      </c>
      <c r="T7" s="86"/>
      <c r="U7" s="87" t="str">
        <f>MID(S7,1,1)</f>
        <v>0</v>
      </c>
      <c r="V7" s="87">
        <f>MID(S7,2,1)</f>
      </c>
      <c r="W7" s="87">
        <f>MID(S7,3,1)</f>
      </c>
      <c r="X7" s="87">
        <f>MID(S7,4,1)</f>
      </c>
      <c r="Y7" s="87">
        <f>MID(S7,5,1)</f>
      </c>
      <c r="Z7" s="87">
        <f>MID(S7,6,1)</f>
      </c>
      <c r="AA7" s="87">
        <f>MID(S7,7,1)</f>
      </c>
      <c r="AB7" s="87">
        <f>MID(S7,8,1)</f>
      </c>
      <c r="AC7" s="87">
        <f>MID(S7,9,1)</f>
      </c>
      <c r="AD7" s="87"/>
      <c r="AE7" s="88">
        <f>IF(S7=0,0,$U$4*U7+$V$4*V7+$W$4*W7+$X$4*X7+$Y$4*Y7+$Z$4*Z7+$AA$4*AA7+$AB$4*AB7+$AC$4*AC7)</f>
        <v>0</v>
      </c>
      <c r="AF7" s="89">
        <f>AE7/11</f>
        <v>0</v>
      </c>
      <c r="AG7" s="88">
        <f>AE7-((AF7)*11)</f>
        <v>0</v>
      </c>
      <c r="AH7" s="88">
        <f>IF(AG7&lt;0,AG7+11,AG7)</f>
        <v>0</v>
      </c>
      <c r="AI7" s="88">
        <f>MID(S7,10,1)</f>
      </c>
      <c r="AJ7" s="88">
        <f>IF(S7=0,1,AI7-AH7)</f>
        <v>1</v>
      </c>
      <c r="AK7" s="90">
        <f>IF(AJ7=0,1,0)</f>
        <v>0</v>
      </c>
    </row>
    <row r="8" spans="1:10" ht="12.75">
      <c r="A8" s="16"/>
      <c r="B8" s="16"/>
      <c r="C8" s="16"/>
      <c r="D8" s="16"/>
      <c r="E8" s="8"/>
      <c r="F8" s="8"/>
      <c r="I8" s="6"/>
      <c r="J8" s="6"/>
    </row>
    <row r="9" spans="1:10" ht="12.75">
      <c r="A9" s="123">
        <f>IF(AND($AK$6&lt;&gt;1,B27&lt;&gt;""),"SPRAWDŹ NUMER 'NIP' SPRZEDAWCY ! ! !","")&amp;IF(AND($AK$7&lt;&gt;1,G27&lt;&gt;"")," SPRAWDŹ NUMER 'NIP' SPRZEDAWCY ! ! !","")&amp;IF(C62&lt;0," KWOTA ZAPŁATY GOTÓWKA NIE MOŻE BYĆ WIĘKSZA NIŻ WARTOŚĆ FAKTURY ! ! !","")</f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1:10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s="17" customFormat="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2.75">
      <c r="A13" s="8"/>
      <c r="B13" s="8"/>
      <c r="C13" s="8"/>
      <c r="D13" s="8"/>
      <c r="E13" s="8"/>
      <c r="F13" s="8"/>
      <c r="I13" s="6"/>
      <c r="J13" s="6"/>
    </row>
    <row r="14" spans="1:10" ht="12.75">
      <c r="A14" s="8"/>
      <c r="B14" s="8"/>
      <c r="C14" s="8"/>
      <c r="D14" s="8"/>
      <c r="E14" s="8"/>
      <c r="F14" s="8"/>
      <c r="I14" s="6"/>
      <c r="J14" s="6"/>
    </row>
    <row r="15" spans="9:10" ht="12.75">
      <c r="I15" s="6"/>
      <c r="J15" s="6"/>
    </row>
    <row r="16" spans="1:15" ht="25.5">
      <c r="A16" s="117" t="s">
        <v>47</v>
      </c>
      <c r="B16" s="117"/>
      <c r="C16" s="117"/>
      <c r="D16" s="117"/>
      <c r="E16" s="73"/>
      <c r="F16" s="75"/>
      <c r="G16" s="74"/>
      <c r="H16" s="75" t="s">
        <v>26</v>
      </c>
      <c r="I16" s="6"/>
      <c r="J16" s="6"/>
      <c r="O16" t="s">
        <v>26</v>
      </c>
    </row>
    <row r="17" spans="1:15" ht="12.75">
      <c r="A17" s="1"/>
      <c r="B17" s="1"/>
      <c r="C17" s="1"/>
      <c r="D17" s="1"/>
      <c r="E17" s="1"/>
      <c r="F17" s="11"/>
      <c r="I17" s="6"/>
      <c r="J17" s="6"/>
      <c r="O17" t="s">
        <v>27</v>
      </c>
    </row>
    <row r="18" spans="1:10" ht="12.75">
      <c r="A18" s="1"/>
      <c r="B18" s="1"/>
      <c r="C18" s="1"/>
      <c r="D18" s="1"/>
      <c r="E18" s="1"/>
      <c r="F18" s="11"/>
      <c r="I18" s="6"/>
      <c r="J18" s="6"/>
    </row>
    <row r="19" spans="1:10" ht="12.75">
      <c r="A19" s="1"/>
      <c r="B19" s="1"/>
      <c r="C19" s="1"/>
      <c r="D19" s="1"/>
      <c r="E19" s="1"/>
      <c r="F19" s="11"/>
      <c r="I19" s="6"/>
      <c r="J19" s="6"/>
    </row>
    <row r="20" spans="1:10" ht="12.75">
      <c r="A20" s="1"/>
      <c r="B20" s="1"/>
      <c r="C20" s="1"/>
      <c r="D20" s="1"/>
      <c r="E20" s="1"/>
      <c r="F20" s="11"/>
      <c r="I20" s="6"/>
      <c r="J20" s="6"/>
    </row>
    <row r="21" spans="9:10" ht="12.75">
      <c r="I21" s="6"/>
      <c r="J21" s="6"/>
    </row>
    <row r="22" spans="1:10" ht="12.75">
      <c r="A22" s="104" t="s">
        <v>21</v>
      </c>
      <c r="B22" s="105"/>
      <c r="C22" s="105"/>
      <c r="D22" s="106"/>
      <c r="E22" s="1"/>
      <c r="F22" s="104" t="s">
        <v>22</v>
      </c>
      <c r="G22" s="105"/>
      <c r="H22" s="105"/>
      <c r="I22" s="105"/>
      <c r="J22" s="106"/>
    </row>
    <row r="23" spans="1:10" ht="12.75">
      <c r="A23" s="107"/>
      <c r="B23" s="108"/>
      <c r="C23" s="108"/>
      <c r="D23" s="109"/>
      <c r="E23" s="1"/>
      <c r="F23" s="107"/>
      <c r="G23" s="108"/>
      <c r="H23" s="108"/>
      <c r="I23" s="108"/>
      <c r="J23" s="109"/>
    </row>
    <row r="24" spans="1:10" ht="12.75">
      <c r="A24" s="111"/>
      <c r="B24" s="101"/>
      <c r="C24" s="101"/>
      <c r="D24" s="102"/>
      <c r="E24" s="1"/>
      <c r="F24" s="111"/>
      <c r="G24" s="101"/>
      <c r="H24" s="101"/>
      <c r="I24" s="101"/>
      <c r="J24" s="102"/>
    </row>
    <row r="25" spans="1:10" ht="12.75">
      <c r="A25" s="9" t="s">
        <v>23</v>
      </c>
      <c r="B25" s="101"/>
      <c r="C25" s="101"/>
      <c r="D25" s="102"/>
      <c r="E25" s="1"/>
      <c r="F25" s="9" t="str">
        <f>A25</f>
        <v>ul.</v>
      </c>
      <c r="G25" s="101"/>
      <c r="H25" s="101"/>
      <c r="I25" s="101"/>
      <c r="J25" s="102"/>
    </row>
    <row r="26" spans="1:10" ht="12.75">
      <c r="A26" s="9" t="s">
        <v>24</v>
      </c>
      <c r="B26" s="101"/>
      <c r="C26" s="101"/>
      <c r="D26" s="102"/>
      <c r="E26" s="1"/>
      <c r="F26" s="9" t="str">
        <f>A26</f>
        <v>kod poczt.</v>
      </c>
      <c r="G26" s="101"/>
      <c r="H26" s="101"/>
      <c r="I26" s="101"/>
      <c r="J26" s="102"/>
    </row>
    <row r="27" spans="1:10" ht="12.75">
      <c r="A27" s="9" t="s">
        <v>25</v>
      </c>
      <c r="B27" s="129"/>
      <c r="C27" s="129"/>
      <c r="D27" s="130"/>
      <c r="E27" s="1"/>
      <c r="F27" s="9" t="str">
        <f>A27</f>
        <v>NIP:</v>
      </c>
      <c r="G27" s="129"/>
      <c r="H27" s="129"/>
      <c r="I27" s="129"/>
      <c r="J27" s="130"/>
    </row>
    <row r="28" spans="1:10" ht="12.75">
      <c r="A28" s="9" t="s">
        <v>49</v>
      </c>
      <c r="B28" s="101"/>
      <c r="C28" s="101"/>
      <c r="D28" s="102"/>
      <c r="E28" s="1"/>
      <c r="F28" s="9" t="s">
        <v>49</v>
      </c>
      <c r="G28" s="101"/>
      <c r="H28" s="101"/>
      <c r="I28" s="101"/>
      <c r="J28" s="102"/>
    </row>
    <row r="29" spans="1:10" ht="12.75">
      <c r="A29" s="9" t="s">
        <v>50</v>
      </c>
      <c r="B29" s="101"/>
      <c r="C29" s="101"/>
      <c r="D29" s="102"/>
      <c r="F29" s="9" t="s">
        <v>50</v>
      </c>
      <c r="G29" s="101"/>
      <c r="H29" s="101"/>
      <c r="I29" s="101"/>
      <c r="J29" s="102"/>
    </row>
    <row r="30" spans="1:10" ht="12.75">
      <c r="A30" s="10"/>
      <c r="B30" s="119"/>
      <c r="C30" s="119"/>
      <c r="D30" s="120"/>
      <c r="F30" s="10"/>
      <c r="G30" s="119"/>
      <c r="H30" s="119"/>
      <c r="I30" s="119"/>
      <c r="J30" s="120"/>
    </row>
    <row r="31" ht="12.75"/>
    <row r="32" ht="12.75"/>
    <row r="33" spans="1:15" ht="12.75">
      <c r="A33" s="20" t="s">
        <v>0</v>
      </c>
      <c r="B33" s="20" t="s">
        <v>1</v>
      </c>
      <c r="C33" s="20" t="s">
        <v>2</v>
      </c>
      <c r="D33" s="118" t="s">
        <v>3</v>
      </c>
      <c r="E33" s="118"/>
      <c r="F33" s="20" t="s">
        <v>4</v>
      </c>
      <c r="G33" s="20" t="s">
        <v>58</v>
      </c>
      <c r="H33" s="20" t="s">
        <v>59</v>
      </c>
      <c r="N33" t="s">
        <v>12</v>
      </c>
      <c r="O33" t="s">
        <v>13</v>
      </c>
    </row>
    <row r="34" spans="1:15" ht="12.75">
      <c r="A34" s="26">
        <v>1</v>
      </c>
      <c r="B34" s="91"/>
      <c r="C34" s="92"/>
      <c r="D34" s="116"/>
      <c r="E34" s="116"/>
      <c r="F34" s="93"/>
      <c r="G34" s="23">
        <v>100</v>
      </c>
      <c r="H34" s="70">
        <f>F34*G34</f>
        <v>0</v>
      </c>
      <c r="N34" s="1" t="s">
        <v>5</v>
      </c>
      <c r="O34" s="2">
        <v>0.23</v>
      </c>
    </row>
    <row r="35" spans="1:15" ht="12.75">
      <c r="A35" s="27">
        <v>2</v>
      </c>
      <c r="B35" s="94"/>
      <c r="C35" s="95"/>
      <c r="D35" s="103"/>
      <c r="E35" s="103"/>
      <c r="F35" s="96"/>
      <c r="G35" s="24">
        <v>1</v>
      </c>
      <c r="H35" s="71">
        <f>F35*G35</f>
        <v>0</v>
      </c>
      <c r="N35" s="1" t="s">
        <v>6</v>
      </c>
      <c r="O35" s="2">
        <v>0.08</v>
      </c>
    </row>
    <row r="36" spans="1:15" ht="12.75">
      <c r="A36" s="27">
        <v>3</v>
      </c>
      <c r="B36" s="94"/>
      <c r="C36" s="95"/>
      <c r="D36" s="103"/>
      <c r="E36" s="103"/>
      <c r="F36" s="96"/>
      <c r="G36" s="24">
        <v>1</v>
      </c>
      <c r="H36" s="71">
        <f>F36*G36</f>
        <v>0</v>
      </c>
      <c r="N36" s="1" t="s">
        <v>7</v>
      </c>
      <c r="O36" s="2">
        <v>0.05</v>
      </c>
    </row>
    <row r="37" spans="1:15" ht="12.75">
      <c r="A37" s="27">
        <v>4</v>
      </c>
      <c r="B37" s="94"/>
      <c r="C37" s="95"/>
      <c r="D37" s="103"/>
      <c r="E37" s="103"/>
      <c r="F37" s="96"/>
      <c r="G37" s="24">
        <v>1</v>
      </c>
      <c r="H37" s="71">
        <f>F37*G37</f>
        <v>0</v>
      </c>
      <c r="N37" s="1" t="s">
        <v>8</v>
      </c>
      <c r="O37" s="2">
        <v>0</v>
      </c>
    </row>
    <row r="38" spans="1:15" ht="12.75">
      <c r="A38" s="28">
        <v>5</v>
      </c>
      <c r="B38" s="97"/>
      <c r="C38" s="98"/>
      <c r="D38" s="121"/>
      <c r="E38" s="121"/>
      <c r="F38" s="99"/>
      <c r="G38" s="25">
        <v>1</v>
      </c>
      <c r="H38" s="71">
        <f>F38*G38</f>
        <v>0</v>
      </c>
      <c r="O38" s="1" t="s">
        <v>9</v>
      </c>
    </row>
    <row r="39" spans="1:15" ht="12.75">
      <c r="A39" s="1"/>
      <c r="C39" s="110" t="s">
        <v>48</v>
      </c>
      <c r="D39" s="110"/>
      <c r="E39" s="110"/>
      <c r="F39" s="110"/>
      <c r="G39" s="110"/>
      <c r="H39" s="72">
        <f>SUM(H34:H38)</f>
        <v>0</v>
      </c>
      <c r="I39" s="3"/>
      <c r="J39" s="3"/>
      <c r="O39" s="1" t="s">
        <v>10</v>
      </c>
    </row>
    <row r="40" spans="1:15" ht="12.75">
      <c r="A40" s="1"/>
      <c r="F40" s="3"/>
      <c r="G40" s="3"/>
      <c r="H40" s="2"/>
      <c r="I40" s="3"/>
      <c r="J40" s="3"/>
      <c r="O40" s="1"/>
    </row>
    <row r="41" spans="1:15" ht="12.75">
      <c r="A41" s="1"/>
      <c r="F41" s="3"/>
      <c r="G41" s="3"/>
      <c r="H41" s="2"/>
      <c r="I41" s="3"/>
      <c r="J41" s="3"/>
      <c r="O41" s="1"/>
    </row>
    <row r="42" spans="1:15" ht="12.75">
      <c r="A42" s="1"/>
      <c r="F42" s="3"/>
      <c r="G42" s="3"/>
      <c r="H42" s="2"/>
      <c r="I42" s="3"/>
      <c r="J42" s="3"/>
      <c r="O42" s="1"/>
    </row>
    <row r="43" spans="1:15" ht="12.75">
      <c r="A43" s="1"/>
      <c r="F43" s="3"/>
      <c r="G43" s="3"/>
      <c r="H43" s="2"/>
      <c r="I43" s="3"/>
      <c r="J43" s="3"/>
      <c r="O43" s="1"/>
    </row>
    <row r="44" spans="1:15" ht="12.75">
      <c r="A44" s="1"/>
      <c r="F44" s="3"/>
      <c r="G44" s="3"/>
      <c r="H44" s="2"/>
      <c r="I44" s="3"/>
      <c r="J44" s="3"/>
      <c r="O44" s="1"/>
    </row>
    <row r="45" spans="1:15" ht="12.75">
      <c r="A45" s="1"/>
      <c r="F45" s="3"/>
      <c r="G45" s="3"/>
      <c r="H45" s="2"/>
      <c r="I45" s="3"/>
      <c r="J45" s="3"/>
      <c r="O45" s="1"/>
    </row>
    <row r="46" spans="1:15" ht="12.75">
      <c r="A46" s="1"/>
      <c r="F46" s="3"/>
      <c r="G46" s="3"/>
      <c r="H46" s="2"/>
      <c r="I46" s="3"/>
      <c r="J46" s="3"/>
      <c r="O46" s="1"/>
    </row>
    <row r="47" spans="1:15" ht="12.75">
      <c r="A47" s="1"/>
      <c r="F47" s="3"/>
      <c r="G47" s="3"/>
      <c r="H47" s="2"/>
      <c r="I47" s="3"/>
      <c r="J47" s="3"/>
      <c r="O47" s="1" t="s">
        <v>11</v>
      </c>
    </row>
    <row r="48" ht="12.75"/>
    <row r="49" spans="3:10" ht="12.75">
      <c r="C49" s="122" t="s">
        <v>14</v>
      </c>
      <c r="D49" s="122"/>
      <c r="E49" s="122"/>
      <c r="F49" s="122"/>
      <c r="G49" s="122"/>
      <c r="H49" s="122"/>
      <c r="I49" s="7"/>
      <c r="J49" s="21">
        <f>H39</f>
        <v>0</v>
      </c>
    </row>
    <row r="50" spans="3:8" ht="12.75">
      <c r="C50" s="112" t="s">
        <v>15</v>
      </c>
      <c r="D50" s="112"/>
      <c r="E50" s="112"/>
      <c r="F50" s="112"/>
      <c r="G50" s="112"/>
      <c r="H50" s="112"/>
    </row>
    <row r="51" spans="3:10" ht="12.75">
      <c r="C51" s="112">
        <f>'Excelblog.pl - Kwoty słownie'!B65</f>
      </c>
      <c r="D51" s="112"/>
      <c r="E51" s="112"/>
      <c r="F51" s="112"/>
      <c r="G51" s="112"/>
      <c r="H51" s="112"/>
      <c r="I51" s="112"/>
      <c r="J51" s="112"/>
    </row>
    <row r="52" spans="3:10" ht="12.75">
      <c r="C52" s="4"/>
      <c r="D52" s="4"/>
      <c r="E52" s="4"/>
      <c r="F52" s="4"/>
      <c r="G52" s="4"/>
      <c r="H52" s="4"/>
      <c r="I52" s="4"/>
      <c r="J52" s="4"/>
    </row>
    <row r="53" ht="12.75"/>
    <row r="54" ht="12.75"/>
    <row r="55" ht="12.75"/>
    <row r="56" ht="12.75"/>
    <row r="57" ht="12.75"/>
    <row r="58" ht="12.75"/>
    <row r="59" ht="12.75"/>
    <row r="60" ht="12.75"/>
    <row r="61" spans="1:3" ht="12.75">
      <c r="A61" s="112" t="s">
        <v>32</v>
      </c>
      <c r="B61" s="112"/>
      <c r="C61" s="100"/>
    </row>
    <row r="62" spans="1:3" ht="12.75">
      <c r="A62" s="112" t="s">
        <v>16</v>
      </c>
      <c r="B62" s="112"/>
      <c r="C62" s="3">
        <f>J49-C61</f>
        <v>0</v>
      </c>
    </row>
    <row r="63" spans="1:3" ht="12.75">
      <c r="A63" s="112" t="s">
        <v>17</v>
      </c>
      <c r="B63" s="112"/>
      <c r="C63" s="29"/>
    </row>
    <row r="64" spans="1:3" ht="12.75">
      <c r="A64" s="1"/>
      <c r="B64" s="1"/>
      <c r="C64" s="5"/>
    </row>
    <row r="65" spans="1:3" ht="12.75">
      <c r="A65" s="1"/>
      <c r="B65" s="1"/>
      <c r="C65" s="5"/>
    </row>
    <row r="66" spans="1:3" ht="12.75">
      <c r="A66" s="1"/>
      <c r="B66" s="1"/>
      <c r="C66" s="5"/>
    </row>
    <row r="67" spans="1:3" ht="12.75">
      <c r="A67" s="1"/>
      <c r="B67" s="1"/>
      <c r="C67" s="5"/>
    </row>
    <row r="68" ht="12.75"/>
    <row r="69" ht="12.75"/>
    <row r="70" spans="1:10" ht="12.75">
      <c r="A70" s="104" t="s">
        <v>28</v>
      </c>
      <c r="B70" s="105"/>
      <c r="C70" s="105"/>
      <c r="D70" s="106"/>
      <c r="F70" s="104" t="s">
        <v>29</v>
      </c>
      <c r="G70" s="105"/>
      <c r="H70" s="105"/>
      <c r="I70" s="105"/>
      <c r="J70" s="106"/>
    </row>
    <row r="71" spans="1:10" ht="12.75">
      <c r="A71" s="14"/>
      <c r="B71" s="11"/>
      <c r="C71" s="11"/>
      <c r="D71" s="12"/>
      <c r="F71" s="14"/>
      <c r="G71" s="11"/>
      <c r="H71" s="11"/>
      <c r="I71" s="11"/>
      <c r="J71" s="12"/>
    </row>
    <row r="72" spans="1:10" ht="12.75">
      <c r="A72" s="14"/>
      <c r="B72" s="11"/>
      <c r="C72" s="11"/>
      <c r="D72" s="12"/>
      <c r="F72" s="14"/>
      <c r="G72" s="11"/>
      <c r="H72" s="11"/>
      <c r="I72" s="11"/>
      <c r="J72" s="12"/>
    </row>
    <row r="73" spans="1:10" ht="12.75">
      <c r="A73" s="14"/>
      <c r="B73" s="11"/>
      <c r="C73" s="11"/>
      <c r="D73" s="12"/>
      <c r="F73" s="14"/>
      <c r="G73" s="11"/>
      <c r="H73" s="11"/>
      <c r="I73" s="11"/>
      <c r="J73" s="12"/>
    </row>
    <row r="74" spans="1:10" ht="12.75">
      <c r="A74" s="14"/>
      <c r="B74" s="11"/>
      <c r="C74" s="11"/>
      <c r="D74" s="12"/>
      <c r="F74" s="14"/>
      <c r="G74" s="11"/>
      <c r="H74" s="11"/>
      <c r="I74" s="11"/>
      <c r="J74" s="12"/>
    </row>
    <row r="75" spans="1:10" ht="12.75">
      <c r="A75" s="15"/>
      <c r="B75" s="4"/>
      <c r="C75" s="4"/>
      <c r="D75" s="13"/>
      <c r="F75" s="15"/>
      <c r="G75" s="4"/>
      <c r="H75" s="4"/>
      <c r="I75" s="4"/>
      <c r="J75" s="13"/>
    </row>
    <row r="76" spans="1:11" ht="12.75">
      <c r="A76" s="115" t="s">
        <v>30</v>
      </c>
      <c r="B76" s="115"/>
      <c r="C76" s="115"/>
      <c r="D76" s="115"/>
      <c r="E76" s="11"/>
      <c r="F76" s="115" t="s">
        <v>31</v>
      </c>
      <c r="G76" s="115"/>
      <c r="H76" s="115"/>
      <c r="I76" s="115"/>
      <c r="J76" s="115"/>
      <c r="K76" s="11"/>
    </row>
    <row r="77" spans="1:11" ht="12.75">
      <c r="A77" s="114"/>
      <c r="B77" s="114"/>
      <c r="C77" s="114"/>
      <c r="D77" s="114"/>
      <c r="E77" s="11"/>
      <c r="F77" s="114"/>
      <c r="G77" s="114"/>
      <c r="H77" s="114"/>
      <c r="I77" s="114"/>
      <c r="J77" s="114"/>
      <c r="K77" s="11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 password="EC14" sheet="1" objects="1" scenarios="1"/>
  <mergeCells count="48">
    <mergeCell ref="U2:AC2"/>
    <mergeCell ref="A9:J12"/>
    <mergeCell ref="G29:J29"/>
    <mergeCell ref="G30:J30"/>
    <mergeCell ref="Q1:Q5"/>
    <mergeCell ref="R1:R5"/>
    <mergeCell ref="B27:D27"/>
    <mergeCell ref="G27:J27"/>
    <mergeCell ref="I1:J1"/>
    <mergeCell ref="I3:J3"/>
    <mergeCell ref="D38:E38"/>
    <mergeCell ref="A70:D70"/>
    <mergeCell ref="F70:J70"/>
    <mergeCell ref="A61:B61"/>
    <mergeCell ref="C50:H50"/>
    <mergeCell ref="C51:J51"/>
    <mergeCell ref="A62:B62"/>
    <mergeCell ref="A63:B63"/>
    <mergeCell ref="C49:H49"/>
    <mergeCell ref="D37:E37"/>
    <mergeCell ref="A16:D16"/>
    <mergeCell ref="D33:E33"/>
    <mergeCell ref="A24:D24"/>
    <mergeCell ref="B29:D29"/>
    <mergeCell ref="B30:D30"/>
    <mergeCell ref="A22:D22"/>
    <mergeCell ref="A77:D77"/>
    <mergeCell ref="F77:J77"/>
    <mergeCell ref="A76:D76"/>
    <mergeCell ref="F76:J76"/>
    <mergeCell ref="I5:J5"/>
    <mergeCell ref="I2:J2"/>
    <mergeCell ref="I4:J4"/>
    <mergeCell ref="I6:J6"/>
    <mergeCell ref="C39:G39"/>
    <mergeCell ref="F23:J23"/>
    <mergeCell ref="F24:J24"/>
    <mergeCell ref="B25:D25"/>
    <mergeCell ref="B26:D26"/>
    <mergeCell ref="B28:D28"/>
    <mergeCell ref="G25:J25"/>
    <mergeCell ref="G26:J26"/>
    <mergeCell ref="D34:E34"/>
    <mergeCell ref="D35:E35"/>
    <mergeCell ref="G28:J28"/>
    <mergeCell ref="D36:E36"/>
    <mergeCell ref="F22:J22"/>
    <mergeCell ref="A23:D23"/>
  </mergeCells>
  <conditionalFormatting sqref="B27:D27">
    <cfRule type="expression" priority="1" dxfId="0" stopIfTrue="1">
      <formula>$AK$6&lt;&gt;1</formula>
    </cfRule>
  </conditionalFormatting>
  <conditionalFormatting sqref="G27:J27">
    <cfRule type="expression" priority="2" dxfId="0" stopIfTrue="1">
      <formula>$AK$7&lt;&gt;1</formula>
    </cfRule>
  </conditionalFormatting>
  <dataValidations count="4">
    <dataValidation type="list" allowBlank="1" showInputMessage="1" showErrorMessage="1" sqref="H40:H47">
      <formula1>$O$34:$O$47</formula1>
    </dataValidation>
    <dataValidation type="list" allowBlank="1" showInputMessage="1" showErrorMessage="1" sqref="C34:C38 C40:C47">
      <formula1>$N$34:$N$37</formula1>
    </dataValidation>
    <dataValidation type="list" allowBlank="1" showInputMessage="1" showErrorMessage="1" sqref="H17:H20">
      <formula1>$O$16:$O$21</formula1>
    </dataValidation>
    <dataValidation type="list" allowBlank="1" showInputMessage="1" showErrorMessage="1" sqref="H16">
      <formula1>$O$16:$O$17</formula1>
    </dataValidation>
  </dataValidations>
  <printOptions/>
  <pageMargins left="0.75" right="0.75" top="1" bottom="1" header="0.5" footer="0.5"/>
  <pageSetup horizontalDpi="600" verticalDpi="600" orientation="portrait" paperSize="9" scale="65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colorId="31" workbookViewId="0" topLeftCell="A1">
      <selection activeCell="B3" sqref="B3"/>
    </sheetView>
  </sheetViews>
  <sheetFormatPr defaultColWidth="0" defaultRowHeight="12.75"/>
  <cols>
    <col min="1" max="1" width="14.421875" style="54" customWidth="1"/>
    <col min="2" max="3" width="17.8515625" style="54" customWidth="1"/>
    <col min="4" max="4" width="16.7109375" style="54" customWidth="1"/>
    <col min="5" max="8" width="12.140625" style="54" customWidth="1"/>
    <col min="9" max="9" width="9.140625" style="54" customWidth="1"/>
    <col min="10" max="10" width="0" style="54" hidden="1" customWidth="1"/>
    <col min="11" max="11" width="18.28125" style="54" hidden="1" customWidth="1"/>
    <col min="12" max="12" width="15.28125" style="54" hidden="1" customWidth="1"/>
    <col min="13" max="13" width="11.421875" style="54" hidden="1" customWidth="1"/>
    <col min="14" max="16384" width="0" style="54" hidden="1" customWidth="1"/>
  </cols>
  <sheetData>
    <row r="1" spans="1:9" s="32" customFormat="1" ht="17.25" customHeight="1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13" s="22" customFormat="1" ht="12.75">
      <c r="A2" s="33"/>
      <c r="B2" s="34" t="s">
        <v>34</v>
      </c>
      <c r="C2" s="33"/>
      <c r="D2" s="35"/>
      <c r="E2" s="35"/>
      <c r="F2" s="35"/>
      <c r="G2" s="35"/>
      <c r="H2" s="35"/>
      <c r="I2" s="33"/>
      <c r="K2" s="36"/>
      <c r="L2" s="36"/>
      <c r="M2" s="36"/>
    </row>
    <row r="3" spans="1:9" s="22" customFormat="1" ht="12.75">
      <c r="A3" s="34" t="s">
        <v>34</v>
      </c>
      <c r="B3" s="37"/>
      <c r="C3" s="38"/>
      <c r="D3" s="35"/>
      <c r="E3" s="35"/>
      <c r="F3" s="35"/>
      <c r="G3" s="35"/>
      <c r="H3" s="35"/>
      <c r="I3" s="33"/>
    </row>
    <row r="4" spans="1:9" s="22" customFormat="1" ht="12.75">
      <c r="A4" s="34"/>
      <c r="B4" s="38"/>
      <c r="C4" s="39" t="s">
        <v>35</v>
      </c>
      <c r="D4" s="40" t="s">
        <v>36</v>
      </c>
      <c r="E4" s="40" t="s">
        <v>37</v>
      </c>
      <c r="F4" s="40" t="s">
        <v>38</v>
      </c>
      <c r="G4" s="40" t="s">
        <v>39</v>
      </c>
      <c r="H4" s="40" t="s">
        <v>40</v>
      </c>
      <c r="I4" s="33"/>
    </row>
    <row r="5" spans="1:9" s="22" customFormat="1" ht="12.75">
      <c r="A5" s="34" t="s">
        <v>41</v>
      </c>
      <c r="B5" s="33"/>
      <c r="C5" s="41"/>
      <c r="D5" s="42">
        <f>ROUND((B3-INT(B3))*100,0)</f>
        <v>0</v>
      </c>
      <c r="E5" s="42">
        <f>IF(B3&gt;=1,VALUE(RIGHT(LEFT(INT(B3),LEN(INT(B3))),3)),0)</f>
        <v>0</v>
      </c>
      <c r="F5" s="42">
        <f>IF(B3&gt;=1000,VALUE(TEXT(RIGHT(LEFT(INT(B3),LEN(INT(B3))-3),3),"000")),0)</f>
        <v>0</v>
      </c>
      <c r="G5" s="42">
        <f>IF(B3&gt;=1000000,VALUE(TEXT(RIGHT(LEFT(INT(B3),LEN(INT(B3))-6),3),"000")),0)</f>
        <v>0</v>
      </c>
      <c r="H5" s="42">
        <f>IF(B3&gt;=1000000000,VALUE(TEXT(RIGHT(LEFT(INT(B3),LEN(INT(B3))-9),3),"000")),0)</f>
        <v>0</v>
      </c>
      <c r="I5" s="33"/>
    </row>
    <row r="6" spans="1:9" s="22" customFormat="1" ht="12.75">
      <c r="A6" s="34" t="s">
        <v>42</v>
      </c>
      <c r="B6" s="43"/>
      <c r="C6" s="43" t="str">
        <f>ROUND((B3-INT(B3))*100,0)&amp;"/"&amp;100&amp;" groszy"</f>
        <v>0/100 groszy</v>
      </c>
      <c r="D6" s="4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3"/>
    </row>
    <row r="7" spans="1:9" s="22" customFormat="1" ht="12.75">
      <c r="A7" s="33"/>
      <c r="B7" s="33"/>
      <c r="C7" s="33"/>
      <c r="D7" s="35"/>
      <c r="E7" s="35"/>
      <c r="F7" s="35"/>
      <c r="G7" s="35"/>
      <c r="H7" s="35"/>
      <c r="I7" s="33"/>
    </row>
    <row r="8" spans="1:9" s="22" customFormat="1" ht="12.75">
      <c r="A8" s="34" t="s">
        <v>43</v>
      </c>
      <c r="B8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6"/>
      <c r="D8" s="46"/>
      <c r="E8" s="46"/>
      <c r="F8" s="46"/>
      <c r="G8" s="46"/>
      <c r="H8" s="46"/>
      <c r="I8" s="47"/>
    </row>
    <row r="9" spans="1:9" s="22" customFormat="1" ht="12.75">
      <c r="A9" s="34" t="s">
        <v>44</v>
      </c>
      <c r="B9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6"/>
      <c r="D9" s="46"/>
      <c r="E9" s="46"/>
      <c r="F9" s="46"/>
      <c r="G9" s="46"/>
      <c r="H9" s="46"/>
      <c r="I9" s="47"/>
    </row>
    <row r="10" spans="1:9" s="22" customFormat="1" ht="12.75">
      <c r="A10" s="34" t="s">
        <v>45</v>
      </c>
      <c r="B10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6"/>
      <c r="D10" s="46"/>
      <c r="E10" s="46"/>
      <c r="F10" s="46"/>
      <c r="G10" s="46"/>
      <c r="H10" s="46"/>
      <c r="I10" s="47"/>
    </row>
    <row r="11" spans="1:9" s="22" customFormat="1" ht="12.75">
      <c r="A11" s="34"/>
      <c r="B11" s="33"/>
      <c r="C11" s="33"/>
      <c r="D11" s="35"/>
      <c r="E11" s="35"/>
      <c r="F11" s="35"/>
      <c r="G11" s="35"/>
      <c r="H11" s="35"/>
      <c r="I11" s="33"/>
    </row>
    <row r="12" spans="1:9" s="51" customFormat="1" ht="12.75" customHeight="1">
      <c r="A12" s="48"/>
      <c r="B12" s="48"/>
      <c r="C12" s="48"/>
      <c r="D12" s="49"/>
      <c r="E12" s="49"/>
      <c r="F12" s="49"/>
      <c r="G12" s="49"/>
      <c r="H12" s="49"/>
      <c r="I12" s="50" t="s">
        <v>46</v>
      </c>
    </row>
    <row r="15" spans="1:9" ht="12.75">
      <c r="A15" s="52"/>
      <c r="B15" s="53"/>
      <c r="C15" s="53"/>
      <c r="D15" s="53"/>
      <c r="E15" s="53"/>
      <c r="F15" s="53"/>
      <c r="G15" s="53"/>
      <c r="H15" s="53"/>
      <c r="I15" s="53"/>
    </row>
    <row r="16" spans="1:13" ht="12.75">
      <c r="A16" s="55"/>
      <c r="B16" s="56" t="s">
        <v>34</v>
      </c>
      <c r="C16" s="55"/>
      <c r="D16" s="57"/>
      <c r="E16" s="57"/>
      <c r="F16" s="57"/>
      <c r="G16" s="57"/>
      <c r="H16" s="57"/>
      <c r="I16" s="55"/>
      <c r="K16" s="58"/>
      <c r="L16" s="58"/>
      <c r="M16" s="58"/>
    </row>
    <row r="17" spans="1:9" ht="12.75">
      <c r="A17" s="56" t="s">
        <v>34</v>
      </c>
      <c r="B17" s="37"/>
      <c r="C17" s="59"/>
      <c r="D17" s="57"/>
      <c r="E17" s="57"/>
      <c r="F17" s="57"/>
      <c r="G17" s="57"/>
      <c r="H17" s="57"/>
      <c r="I17" s="55"/>
    </row>
    <row r="18" spans="1:9" ht="12.75">
      <c r="A18" s="56"/>
      <c r="B18" s="59"/>
      <c r="C18" s="60" t="s">
        <v>35</v>
      </c>
      <c r="D18" s="61" t="s">
        <v>36</v>
      </c>
      <c r="E18" s="61" t="s">
        <v>37</v>
      </c>
      <c r="F18" s="61" t="s">
        <v>38</v>
      </c>
      <c r="G18" s="61" t="s">
        <v>39</v>
      </c>
      <c r="H18" s="61" t="s">
        <v>40</v>
      </c>
      <c r="I18" s="55"/>
    </row>
    <row r="19" spans="1:9" ht="12.75">
      <c r="A19" s="56" t="s">
        <v>41</v>
      </c>
      <c r="B19" s="55"/>
      <c r="C19" s="62"/>
      <c r="D19" s="63">
        <f>ROUND((B17-INT(B17))*100,0)</f>
        <v>0</v>
      </c>
      <c r="E19" s="63">
        <f>IF(B17&gt;=1,VALUE(RIGHT(LEFT(INT(B17),LEN(INT(B17))),3)),0)</f>
        <v>0</v>
      </c>
      <c r="F19" s="63">
        <f>IF(B17&gt;=1000,VALUE(TEXT(RIGHT(LEFT(INT(B17),LEN(INT(B17))-3),3),"000")),0)</f>
        <v>0</v>
      </c>
      <c r="G19" s="63">
        <f>IF(B17&gt;=1000000,VALUE(TEXT(RIGHT(LEFT(INT(B17),LEN(INT(B17))-6),3),"000")),0)</f>
        <v>0</v>
      </c>
      <c r="H19" s="63">
        <f>IF(B17&gt;=1000000000,VALUE(TEXT(RIGHT(LEFT(INT(B17),LEN(INT(B17))-9),3),"000")),0)</f>
        <v>0</v>
      </c>
      <c r="I19" s="55"/>
    </row>
    <row r="20" spans="1:9" ht="12.75">
      <c r="A20" s="56" t="s">
        <v>42</v>
      </c>
      <c r="B20" s="64"/>
      <c r="C20" s="64" t="str">
        <f>ROUND((B17-INT(B17))*100,0)&amp;"/"&amp;100&amp;" groszy"</f>
        <v>0/100 groszy</v>
      </c>
      <c r="D20" s="6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6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6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6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4"/>
    </row>
    <row r="21" spans="1:9" ht="12.75">
      <c r="A21" s="55"/>
      <c r="B21" s="55"/>
      <c r="C21" s="55"/>
      <c r="D21" s="57"/>
      <c r="E21" s="57"/>
      <c r="F21" s="57"/>
      <c r="G21" s="57"/>
      <c r="H21" s="57"/>
      <c r="I21" s="55"/>
    </row>
    <row r="22" spans="1:9" ht="12.75">
      <c r="A22" s="56" t="s">
        <v>43</v>
      </c>
      <c r="B22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46"/>
      <c r="D22" s="46"/>
      <c r="E22" s="46"/>
      <c r="F22" s="46"/>
      <c r="G22" s="46"/>
      <c r="H22" s="46"/>
      <c r="I22" s="47"/>
    </row>
    <row r="23" spans="1:9" ht="12.75">
      <c r="A23" s="56" t="s">
        <v>44</v>
      </c>
      <c r="B23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46"/>
      <c r="D23" s="46"/>
      <c r="E23" s="46"/>
      <c r="F23" s="46"/>
      <c r="G23" s="46"/>
      <c r="H23" s="46"/>
      <c r="I23" s="47"/>
    </row>
    <row r="24" spans="1:9" ht="12.75">
      <c r="A24" s="56" t="s">
        <v>45</v>
      </c>
      <c r="B24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46"/>
      <c r="D24" s="46"/>
      <c r="E24" s="46"/>
      <c r="F24" s="46"/>
      <c r="G24" s="46"/>
      <c r="H24" s="46"/>
      <c r="I24" s="47"/>
    </row>
    <row r="25" spans="1:9" ht="12.75">
      <c r="A25" s="56"/>
      <c r="B25" s="55"/>
      <c r="C25" s="55"/>
      <c r="D25" s="57"/>
      <c r="E25" s="57"/>
      <c r="F25" s="57"/>
      <c r="G25" s="57"/>
      <c r="H25" s="57"/>
      <c r="I25" s="55"/>
    </row>
    <row r="26" spans="1:9" s="69" customFormat="1" ht="12.75" customHeight="1">
      <c r="A26" s="66"/>
      <c r="B26" s="66"/>
      <c r="C26" s="66"/>
      <c r="D26" s="67"/>
      <c r="E26" s="67"/>
      <c r="F26" s="67"/>
      <c r="G26" s="67"/>
      <c r="H26" s="67"/>
      <c r="I26" s="68" t="s">
        <v>46</v>
      </c>
    </row>
    <row r="29" spans="1:9" ht="12.75">
      <c r="A29" s="52"/>
      <c r="B29" s="53"/>
      <c r="C29" s="53"/>
      <c r="D29" s="53"/>
      <c r="E29" s="53"/>
      <c r="F29" s="53"/>
      <c r="G29" s="53"/>
      <c r="H29" s="53"/>
      <c r="I29" s="53"/>
    </row>
    <row r="30" spans="1:13" ht="12.75">
      <c r="A30" s="55"/>
      <c r="B30" s="56" t="s">
        <v>34</v>
      </c>
      <c r="C30" s="55"/>
      <c r="D30" s="57"/>
      <c r="E30" s="57"/>
      <c r="F30" s="57"/>
      <c r="G30" s="57"/>
      <c r="H30" s="57"/>
      <c r="I30" s="55"/>
      <c r="K30" s="58"/>
      <c r="L30" s="58"/>
      <c r="M30" s="58"/>
    </row>
    <row r="31" spans="1:9" ht="12.75">
      <c r="A31" s="56" t="s">
        <v>34</v>
      </c>
      <c r="B31" s="37"/>
      <c r="C31" s="59"/>
      <c r="D31" s="57"/>
      <c r="E31" s="57"/>
      <c r="F31" s="57"/>
      <c r="G31" s="57"/>
      <c r="H31" s="57"/>
      <c r="I31" s="55"/>
    </row>
    <row r="32" spans="1:9" ht="12.75">
      <c r="A32" s="56"/>
      <c r="B32" s="59"/>
      <c r="C32" s="60" t="s">
        <v>35</v>
      </c>
      <c r="D32" s="61" t="s">
        <v>36</v>
      </c>
      <c r="E32" s="61" t="s">
        <v>37</v>
      </c>
      <c r="F32" s="61" t="s">
        <v>38</v>
      </c>
      <c r="G32" s="61" t="s">
        <v>39</v>
      </c>
      <c r="H32" s="61" t="s">
        <v>40</v>
      </c>
      <c r="I32" s="55"/>
    </row>
    <row r="33" spans="1:9" ht="12.75">
      <c r="A33" s="56" t="s">
        <v>41</v>
      </c>
      <c r="B33" s="55"/>
      <c r="C33" s="62"/>
      <c r="D33" s="63">
        <f>ROUND((B31-INT(B31))*100,0)</f>
        <v>0</v>
      </c>
      <c r="E33" s="63">
        <f>IF(B31&gt;=1,VALUE(RIGHT(LEFT(INT(B31),LEN(INT(B31))),3)),0)</f>
        <v>0</v>
      </c>
      <c r="F33" s="63">
        <f>IF(B31&gt;=1000,VALUE(TEXT(RIGHT(LEFT(INT(B31),LEN(INT(B31))-3),3),"000")),0)</f>
        <v>0</v>
      </c>
      <c r="G33" s="63">
        <f>IF(B31&gt;=1000000,VALUE(TEXT(RIGHT(LEFT(INT(B31),LEN(INT(B31))-6),3),"000")),0)</f>
        <v>0</v>
      </c>
      <c r="H33" s="63">
        <f>IF(B31&gt;=1000000000,VALUE(TEXT(RIGHT(LEFT(INT(B31),LEN(INT(B31))-9),3),"000")),0)</f>
        <v>0</v>
      </c>
      <c r="I33" s="55"/>
    </row>
    <row r="34" spans="1:9" ht="12.75">
      <c r="A34" s="56" t="s">
        <v>42</v>
      </c>
      <c r="B34" s="64"/>
      <c r="C34" s="64" t="str">
        <f>ROUND((B31-INT(B31))*100,0)&amp;"/"&amp;100&amp;" groszy"</f>
        <v>0/100 groszy</v>
      </c>
      <c r="D34" s="64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65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65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65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4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4"/>
    </row>
    <row r="35" spans="1:9" ht="12.75">
      <c r="A35" s="55"/>
      <c r="B35" s="55"/>
      <c r="C35" s="55"/>
      <c r="D35" s="57"/>
      <c r="E35" s="57"/>
      <c r="F35" s="57"/>
      <c r="G35" s="57"/>
      <c r="H35" s="57"/>
      <c r="I35" s="55"/>
    </row>
    <row r="36" spans="1:9" ht="12.75">
      <c r="A36" s="56" t="s">
        <v>43</v>
      </c>
      <c r="B36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6"/>
      <c r="D36" s="46"/>
      <c r="E36" s="46"/>
      <c r="F36" s="46"/>
      <c r="G36" s="46"/>
      <c r="H36" s="46"/>
      <c r="I36" s="47"/>
    </row>
    <row r="37" spans="1:9" ht="12.75">
      <c r="A37" s="56" t="s">
        <v>44</v>
      </c>
      <c r="B37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6"/>
      <c r="D37" s="46"/>
      <c r="E37" s="46"/>
      <c r="F37" s="46"/>
      <c r="G37" s="46"/>
      <c r="H37" s="46"/>
      <c r="I37" s="47"/>
    </row>
    <row r="38" spans="1:9" ht="12.75">
      <c r="A38" s="56" t="s">
        <v>45</v>
      </c>
      <c r="B38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6"/>
      <c r="D38" s="46"/>
      <c r="E38" s="46"/>
      <c r="F38" s="46"/>
      <c r="G38" s="46"/>
      <c r="H38" s="46"/>
      <c r="I38" s="47"/>
    </row>
    <row r="39" spans="1:9" ht="12.75">
      <c r="A39" s="56"/>
      <c r="B39" s="55"/>
      <c r="C39" s="55"/>
      <c r="D39" s="57"/>
      <c r="E39" s="57"/>
      <c r="F39" s="57"/>
      <c r="G39" s="57"/>
      <c r="H39" s="57"/>
      <c r="I39" s="55"/>
    </row>
    <row r="40" spans="1:9" s="69" customFormat="1" ht="12.75" customHeight="1">
      <c r="A40" s="66"/>
      <c r="B40" s="66"/>
      <c r="C40" s="66"/>
      <c r="D40" s="67"/>
      <c r="E40" s="67"/>
      <c r="F40" s="67"/>
      <c r="G40" s="67"/>
      <c r="H40" s="67"/>
      <c r="I40" s="68" t="s">
        <v>46</v>
      </c>
    </row>
    <row r="44" spans="1:9" ht="12.75">
      <c r="A44" s="52"/>
      <c r="B44" s="53"/>
      <c r="C44" s="53"/>
      <c r="D44" s="53"/>
      <c r="E44" s="53"/>
      <c r="F44" s="53"/>
      <c r="G44" s="53"/>
      <c r="H44" s="53"/>
      <c r="I44" s="53"/>
    </row>
    <row r="45" spans="1:9" ht="12.75">
      <c r="A45" s="55"/>
      <c r="B45" s="56" t="s">
        <v>34</v>
      </c>
      <c r="C45" s="55"/>
      <c r="D45" s="57"/>
      <c r="E45" s="57"/>
      <c r="F45" s="57"/>
      <c r="G45" s="57"/>
      <c r="H45" s="57"/>
      <c r="I45" s="55"/>
    </row>
    <row r="46" spans="1:9" ht="12.75">
      <c r="A46" s="56" t="s">
        <v>34</v>
      </c>
      <c r="B46" s="37"/>
      <c r="C46" s="59"/>
      <c r="D46" s="57"/>
      <c r="E46" s="57"/>
      <c r="F46" s="57"/>
      <c r="G46" s="57"/>
      <c r="H46" s="57"/>
      <c r="I46" s="55"/>
    </row>
    <row r="47" spans="1:9" ht="12.75">
      <c r="A47" s="56"/>
      <c r="B47" s="59"/>
      <c r="C47" s="60" t="s">
        <v>35</v>
      </c>
      <c r="D47" s="61" t="s">
        <v>36</v>
      </c>
      <c r="E47" s="61" t="s">
        <v>37</v>
      </c>
      <c r="F47" s="61" t="s">
        <v>38</v>
      </c>
      <c r="G47" s="61" t="s">
        <v>39</v>
      </c>
      <c r="H47" s="61" t="s">
        <v>40</v>
      </c>
      <c r="I47" s="55"/>
    </row>
    <row r="48" spans="1:9" ht="12.75">
      <c r="A48" s="56" t="s">
        <v>41</v>
      </c>
      <c r="B48" s="55"/>
      <c r="C48" s="62"/>
      <c r="D48" s="63">
        <f>ROUND((B46-INT(B46))*100,0)</f>
        <v>0</v>
      </c>
      <c r="E48" s="63">
        <f>IF(B46&gt;=1,VALUE(RIGHT(LEFT(INT(B46),LEN(INT(B46))),3)),0)</f>
        <v>0</v>
      </c>
      <c r="F48" s="63">
        <f>IF(B46&gt;=1000,VALUE(TEXT(RIGHT(LEFT(INT(B46),LEN(INT(B46))-3),3),"000")),0)</f>
        <v>0</v>
      </c>
      <c r="G48" s="63">
        <f>IF(B46&gt;=1000000,VALUE(TEXT(RIGHT(LEFT(INT(B46),LEN(INT(B46))-6),3),"000")),0)</f>
        <v>0</v>
      </c>
      <c r="H48" s="63">
        <f>IF(B46&gt;=1000000000,VALUE(TEXT(RIGHT(LEFT(INT(B46),LEN(INT(B46))-9),3),"000")),0)</f>
        <v>0</v>
      </c>
      <c r="I48" s="55"/>
    </row>
    <row r="49" spans="1:9" ht="12.75">
      <c r="A49" s="56" t="s">
        <v>42</v>
      </c>
      <c r="B49" s="64"/>
      <c r="C49" s="64" t="str">
        <f>ROUND((B46-INT(B46))*100,0)&amp;"/"&amp;100&amp;" groszy"</f>
        <v>0/100 groszy</v>
      </c>
      <c r="D49" s="64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65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65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65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4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4"/>
    </row>
    <row r="50" spans="1:9" ht="12.75">
      <c r="A50" s="55"/>
      <c r="B50" s="55"/>
      <c r="C50" s="55"/>
      <c r="D50" s="57"/>
      <c r="E50" s="57"/>
      <c r="F50" s="57"/>
      <c r="G50" s="57"/>
      <c r="H50" s="57"/>
      <c r="I50" s="55"/>
    </row>
    <row r="51" spans="1:9" ht="12.75">
      <c r="A51" s="56" t="s">
        <v>43</v>
      </c>
      <c r="B51" s="45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  <v>W polu z kwotą nie znajduje się liczba</v>
      </c>
      <c r="C51" s="46"/>
      <c r="D51" s="46"/>
      <c r="E51" s="46"/>
      <c r="F51" s="46"/>
      <c r="G51" s="46"/>
      <c r="H51" s="46"/>
      <c r="I51" s="47"/>
    </row>
    <row r="52" spans="1:9" ht="12.75">
      <c r="A52" s="56" t="s">
        <v>44</v>
      </c>
      <c r="B52" s="45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  <v>W polu z kwotą nie znajduje się liczba</v>
      </c>
      <c r="C52" s="46"/>
      <c r="D52" s="46"/>
      <c r="E52" s="46"/>
      <c r="F52" s="46"/>
      <c r="G52" s="46"/>
      <c r="H52" s="46"/>
      <c r="I52" s="47"/>
    </row>
    <row r="53" spans="1:9" ht="12.75">
      <c r="A53" s="56" t="s">
        <v>45</v>
      </c>
      <c r="B53" s="45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  <v>W polu z kwotą nie znajduje się liczba</v>
      </c>
      <c r="C53" s="46"/>
      <c r="D53" s="46"/>
      <c r="E53" s="46"/>
      <c r="F53" s="46"/>
      <c r="G53" s="46"/>
      <c r="H53" s="46"/>
      <c r="I53" s="47"/>
    </row>
    <row r="54" spans="1:9" ht="12.75">
      <c r="A54" s="56"/>
      <c r="B54" s="55"/>
      <c r="C54" s="55"/>
      <c r="D54" s="57"/>
      <c r="E54" s="57"/>
      <c r="F54" s="57"/>
      <c r="G54" s="57"/>
      <c r="H54" s="57"/>
      <c r="I54" s="55"/>
    </row>
    <row r="55" spans="1:9" ht="12.75">
      <c r="A55" s="66"/>
      <c r="B55" s="66"/>
      <c r="C55" s="66"/>
      <c r="D55" s="67"/>
      <c r="E55" s="67"/>
      <c r="F55" s="67"/>
      <c r="G55" s="67"/>
      <c r="H55" s="67"/>
      <c r="I55" s="68" t="s">
        <v>46</v>
      </c>
    </row>
    <row r="58" spans="1:9" ht="12.75">
      <c r="A58" s="52"/>
      <c r="B58" s="53"/>
      <c r="C58" s="53"/>
      <c r="D58" s="53"/>
      <c r="E58" s="53"/>
      <c r="F58" s="53"/>
      <c r="G58" s="53"/>
      <c r="H58" s="53"/>
      <c r="I58" s="53"/>
    </row>
    <row r="59" spans="1:9" ht="12.75">
      <c r="A59" s="55"/>
      <c r="B59" s="56" t="s">
        <v>34</v>
      </c>
      <c r="C59" s="55"/>
      <c r="D59" s="57"/>
      <c r="E59" s="57"/>
      <c r="F59" s="57"/>
      <c r="G59" s="57"/>
      <c r="H59" s="57"/>
      <c r="I59" s="55"/>
    </row>
    <row r="60" spans="1:9" ht="12.75">
      <c r="A60" s="56" t="s">
        <v>34</v>
      </c>
      <c r="B60" s="37">
        <f>'faktura vat - verum'!J49</f>
        <v>0</v>
      </c>
      <c r="C60" s="59"/>
      <c r="D60" s="57"/>
      <c r="E60" s="57"/>
      <c r="F60" s="57"/>
      <c r="G60" s="57"/>
      <c r="H60" s="57"/>
      <c r="I60" s="55"/>
    </row>
    <row r="61" spans="1:9" ht="12.75">
      <c r="A61" s="56"/>
      <c r="B61" s="59"/>
      <c r="C61" s="60" t="s">
        <v>35</v>
      </c>
      <c r="D61" s="61" t="s">
        <v>36</v>
      </c>
      <c r="E61" s="61" t="s">
        <v>37</v>
      </c>
      <c r="F61" s="61" t="s">
        <v>38</v>
      </c>
      <c r="G61" s="61" t="s">
        <v>39</v>
      </c>
      <c r="H61" s="61" t="s">
        <v>40</v>
      </c>
      <c r="I61" s="55"/>
    </row>
    <row r="62" spans="1:9" ht="12.75">
      <c r="A62" s="56" t="s">
        <v>41</v>
      </c>
      <c r="B62" s="55"/>
      <c r="C62" s="62"/>
      <c r="D62" s="63">
        <f>ROUND((B60-INT(B60))*100,0)</f>
        <v>0</v>
      </c>
      <c r="E62" s="63">
        <f>IF(B60&gt;=1,VALUE(RIGHT(LEFT(INT(B60),LEN(INT(B60))),3)),0)</f>
        <v>0</v>
      </c>
      <c r="F62" s="63">
        <f>IF(B60&gt;=1000,VALUE(TEXT(RIGHT(LEFT(INT(B60),LEN(INT(B60))-3),3),"000")),0)</f>
        <v>0</v>
      </c>
      <c r="G62" s="63">
        <f>IF(B60&gt;=1000000,VALUE(TEXT(RIGHT(LEFT(INT(B60),LEN(INT(B60))-6),3),"000")),0)</f>
        <v>0</v>
      </c>
      <c r="H62" s="63">
        <f>IF(B60&gt;=1000000000,VALUE(TEXT(RIGHT(LEFT(INT(B60),LEN(INT(B60))-9),3),"000")),0)</f>
        <v>0</v>
      </c>
      <c r="I62" s="55"/>
    </row>
    <row r="63" spans="1:9" ht="12.75">
      <c r="A63" s="56" t="s">
        <v>42</v>
      </c>
      <c r="B63" s="64"/>
      <c r="C63" s="64" t="str">
        <f>ROUND((B60-INT(B60))*100,0)&amp;"/"&amp;100&amp;" groszy"</f>
        <v>0/100 groszy</v>
      </c>
      <c r="D63" s="64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65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65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65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4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4"/>
    </row>
    <row r="64" spans="1:9" ht="12.75">
      <c r="A64" s="55"/>
      <c r="B64" s="55"/>
      <c r="C64" s="55"/>
      <c r="D64" s="57"/>
      <c r="E64" s="57"/>
      <c r="F64" s="57"/>
      <c r="G64" s="57"/>
      <c r="H64" s="57"/>
      <c r="I64" s="55"/>
    </row>
    <row r="65" spans="1:9" ht="12.75">
      <c r="A65" s="56" t="s">
        <v>43</v>
      </c>
      <c r="B65" s="45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46"/>
      <c r="D65" s="46"/>
      <c r="E65" s="46"/>
      <c r="F65" s="46"/>
      <c r="G65" s="46"/>
      <c r="H65" s="46"/>
      <c r="I65" s="47"/>
    </row>
    <row r="66" spans="1:9" ht="12.75">
      <c r="A66" s="56" t="s">
        <v>44</v>
      </c>
      <c r="B66" s="45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46"/>
      <c r="D66" s="46"/>
      <c r="E66" s="46"/>
      <c r="F66" s="46"/>
      <c r="G66" s="46"/>
      <c r="H66" s="46"/>
      <c r="I66" s="47"/>
    </row>
    <row r="67" spans="1:9" ht="12.75">
      <c r="A67" s="56" t="s">
        <v>45</v>
      </c>
      <c r="B67" s="45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46"/>
      <c r="D67" s="46"/>
      <c r="E67" s="46"/>
      <c r="F67" s="46"/>
      <c r="G67" s="46"/>
      <c r="H67" s="46"/>
      <c r="I67" s="47"/>
    </row>
    <row r="68" spans="1:9" ht="12.75">
      <c r="A68" s="56"/>
      <c r="B68" s="55"/>
      <c r="C68" s="55"/>
      <c r="D68" s="57"/>
      <c r="E68" s="57"/>
      <c r="F68" s="57"/>
      <c r="G68" s="57"/>
      <c r="H68" s="57"/>
      <c r="I68" s="55"/>
    </row>
    <row r="69" spans="1:9" ht="12.75">
      <c r="A69" s="66"/>
      <c r="B69" s="66"/>
      <c r="C69" s="66"/>
      <c r="D69" s="67"/>
      <c r="E69" s="67"/>
      <c r="F69" s="67"/>
      <c r="G69" s="67"/>
      <c r="H69" s="67"/>
      <c r="I69" s="68" t="s">
        <v>46</v>
      </c>
    </row>
    <row r="72" spans="1:9" ht="12.75">
      <c r="A72" s="52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55"/>
      <c r="B73" s="56" t="s">
        <v>34</v>
      </c>
      <c r="C73" s="55"/>
      <c r="D73" s="57"/>
      <c r="E73" s="57"/>
      <c r="F73" s="57"/>
      <c r="G73" s="57"/>
      <c r="H73" s="57"/>
      <c r="I73" s="55"/>
    </row>
    <row r="74" spans="1:9" ht="12.75">
      <c r="A74" s="56" t="s">
        <v>34</v>
      </c>
      <c r="B74" s="37"/>
      <c r="C74" s="59"/>
      <c r="D74" s="57"/>
      <c r="E74" s="57"/>
      <c r="F74" s="57"/>
      <c r="G74" s="57"/>
      <c r="H74" s="57"/>
      <c r="I74" s="55"/>
    </row>
    <row r="75" spans="1:9" ht="12.75">
      <c r="A75" s="56"/>
      <c r="B75" s="59"/>
      <c r="C75" s="60" t="s">
        <v>35</v>
      </c>
      <c r="D75" s="61" t="s">
        <v>36</v>
      </c>
      <c r="E75" s="61" t="s">
        <v>37</v>
      </c>
      <c r="F75" s="61" t="s">
        <v>38</v>
      </c>
      <c r="G75" s="61" t="s">
        <v>39</v>
      </c>
      <c r="H75" s="61" t="s">
        <v>40</v>
      </c>
      <c r="I75" s="55"/>
    </row>
    <row r="76" spans="1:9" ht="12.75">
      <c r="A76" s="56" t="s">
        <v>41</v>
      </c>
      <c r="B76" s="55"/>
      <c r="C76" s="62"/>
      <c r="D76" s="63">
        <f>ROUND((B74-INT(B74))*100,0)</f>
        <v>0</v>
      </c>
      <c r="E76" s="63">
        <f>IF(B74&gt;=1,VALUE(RIGHT(LEFT(INT(B74),LEN(INT(B74))),3)),0)</f>
        <v>0</v>
      </c>
      <c r="F76" s="63">
        <f>IF(B74&gt;=1000,VALUE(TEXT(RIGHT(LEFT(INT(B74),LEN(INT(B74))-3),3),"000")),0)</f>
        <v>0</v>
      </c>
      <c r="G76" s="63">
        <f>IF(B74&gt;=1000000,VALUE(TEXT(RIGHT(LEFT(INT(B74),LEN(INT(B74))-6),3),"000")),0)</f>
        <v>0</v>
      </c>
      <c r="H76" s="63">
        <f>IF(B74&gt;=1000000000,VALUE(TEXT(RIGHT(LEFT(INT(B74),LEN(INT(B74))-9),3),"000")),0)</f>
        <v>0</v>
      </c>
      <c r="I76" s="55"/>
    </row>
    <row r="77" spans="1:9" ht="12.75">
      <c r="A77" s="56" t="s">
        <v>42</v>
      </c>
      <c r="B77" s="64"/>
      <c r="C77" s="64" t="str">
        <f>ROUND((B74-INT(B74))*100,0)&amp;"/"&amp;100&amp;" groszy"</f>
        <v>0/100 groszy</v>
      </c>
      <c r="D77" s="64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65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65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65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4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4"/>
    </row>
    <row r="78" spans="1:9" ht="12.75">
      <c r="A78" s="55"/>
      <c r="B78" s="55"/>
      <c r="C78" s="55"/>
      <c r="D78" s="57"/>
      <c r="E78" s="57"/>
      <c r="F78" s="57"/>
      <c r="G78" s="57"/>
      <c r="H78" s="57"/>
      <c r="I78" s="55"/>
    </row>
    <row r="79" spans="1:9" ht="12.75">
      <c r="A79" s="56" t="s">
        <v>43</v>
      </c>
      <c r="B79" s="45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  <v>W polu z kwotą nie znajduje się liczba</v>
      </c>
      <c r="C79" s="46"/>
      <c r="D79" s="46"/>
      <c r="E79" s="46"/>
      <c r="F79" s="46"/>
      <c r="G79" s="46"/>
      <c r="H79" s="46"/>
      <c r="I79" s="47"/>
    </row>
    <row r="80" spans="1:9" ht="12.75">
      <c r="A80" s="56" t="s">
        <v>44</v>
      </c>
      <c r="B80" s="45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  <v>W polu z kwotą nie znajduje się liczba</v>
      </c>
      <c r="C80" s="46"/>
      <c r="D80" s="46"/>
      <c r="E80" s="46"/>
      <c r="F80" s="46"/>
      <c r="G80" s="46"/>
      <c r="H80" s="46"/>
      <c r="I80" s="47"/>
    </row>
    <row r="81" spans="1:9" ht="12.75">
      <c r="A81" s="56" t="s">
        <v>45</v>
      </c>
      <c r="B81" s="45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  <v>W polu z kwotą nie znajduje się liczba</v>
      </c>
      <c r="C81" s="46"/>
      <c r="D81" s="46"/>
      <c r="E81" s="46"/>
      <c r="F81" s="46"/>
      <c r="G81" s="46"/>
      <c r="H81" s="46"/>
      <c r="I81" s="47"/>
    </row>
    <row r="82" spans="1:9" ht="12.75">
      <c r="A82" s="56"/>
      <c r="B82" s="55"/>
      <c r="C82" s="55"/>
      <c r="D82" s="57"/>
      <c r="E82" s="57"/>
      <c r="F82" s="57"/>
      <c r="G82" s="57"/>
      <c r="H82" s="57"/>
      <c r="I82" s="55"/>
    </row>
    <row r="83" spans="1:9" ht="12.75">
      <c r="A83" s="66"/>
      <c r="B83" s="66"/>
      <c r="C83" s="66"/>
      <c r="D83" s="67"/>
      <c r="E83" s="67"/>
      <c r="F83" s="67"/>
      <c r="G83" s="67"/>
      <c r="H83" s="67"/>
      <c r="I83" s="68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2011-05-31T19:03:23Z</cp:lastPrinted>
  <dcterms:created xsi:type="dcterms:W3CDTF">2011-05-30T16:24:04Z</dcterms:created>
  <dcterms:modified xsi:type="dcterms:W3CDTF">2011-06-05T16:48:18Z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